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Q:\Aleshia\Fall 2022 solutions\"/>
    </mc:Choice>
  </mc:AlternateContent>
  <xr:revisionPtr revIDLastSave="0" documentId="8_{20F177C1-FC81-41F5-8ABB-61328F25AA22}" xr6:coauthVersionLast="47" xr6:coauthVersionMax="47" xr10:uidLastSave="{00000000-0000-0000-0000-000000000000}"/>
  <bookViews>
    <workbookView xWindow="31440" yWindow="405" windowWidth="17280" windowHeight="8970" xr2:uid="{C07898F5-957A-464F-B391-953F272D2490}"/>
  </bookViews>
  <sheets>
    <sheet name="GC-2 Calc" sheetId="1" r:id="rId1"/>
  </sheets>
  <externalReferences>
    <externalReference r:id="rId2"/>
    <externalReference r:id="rId3"/>
    <externalReference r:id="rId4"/>
    <externalReference r:id="rId5"/>
  </externalReferences>
  <definedNames>
    <definedName name="\Z">#REF!</definedName>
    <definedName name="\Za">#REF!</definedName>
    <definedName name="__123Graph_BCHART91a" hidden="1">[1]Input!#REF!</definedName>
    <definedName name="_Fill" hidden="1">#REF!</definedName>
    <definedName name="_IV100000">#REF!</definedName>
    <definedName name="_max8">#REF!</definedName>
    <definedName name="_min8">#REF!</definedName>
    <definedName name="_V122544">#REF!</definedName>
    <definedName name="Base">#REF!</definedName>
    <definedName name="chicago">'[2]SZ-1-2013 (MH)'!$B$9:$B$16</definedName>
    <definedName name="CLIFR">#REF!</definedName>
    <definedName name="CognitiveLevels">'[3]syllabus list'!$C$159:$C$162</definedName>
    <definedName name="cycle">#REF!</definedName>
    <definedName name="cycle3">#REF!</definedName>
    <definedName name="Cycle5">#REF!</definedName>
    <definedName name="CycleTable">#REF!</definedName>
    <definedName name="DATE">#REF!</definedName>
    <definedName name="DELETE_RANGE">#REF!</definedName>
    <definedName name="ERR">#REF!</definedName>
    <definedName name="EXTRA_TESTS">#REF!</definedName>
    <definedName name="GETDATA">#REF!</definedName>
    <definedName name="GOV10YBO">#REF!</definedName>
    <definedName name="GOV15YBO">#REF!</definedName>
    <definedName name="GOV1YBO">#REF!</definedName>
    <definedName name="GOV20YBO">#REF!</definedName>
    <definedName name="GOV2YBO">#REF!</definedName>
    <definedName name="GOV3YBO">#REF!</definedName>
    <definedName name="GOV4YBO">#REF!</definedName>
    <definedName name="GOV5YBO">#REF!</definedName>
    <definedName name="GOV7YBO">#REF!</definedName>
    <definedName name="INPUT1">#REF!</definedName>
    <definedName name="INPUT1_CODE">#REF!</definedName>
    <definedName name="INPUT1_ID">#REF!</definedName>
    <definedName name="INPUT1_PASSWORD">#REF!</definedName>
    <definedName name="INPUT1_VALN_DAT">#REF!</definedName>
    <definedName name="INTQ">#REF!</definedName>
    <definedName name="INTR">#REF!</definedName>
    <definedName name="INVERTED_TEST15">#REF!</definedName>
    <definedName name="INVERTED_TEST16">#REF!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ongMax">#REF!</definedName>
    <definedName name="LongMaxAdj">#REF!</definedName>
    <definedName name="LongMaxAdjRate">#REF!</definedName>
    <definedName name="LongMaxMA">#REF!</definedName>
    <definedName name="LongMaxRange">#REF!</definedName>
    <definedName name="LongMin">#REF!</definedName>
    <definedName name="LongMinAdj">#REF!</definedName>
    <definedName name="LongMinAdjRate">#REF!</definedName>
    <definedName name="LongMinMA">#REF!</definedName>
    <definedName name="LongMinRange">#REF!</definedName>
    <definedName name="LongTermWeight">#REF!</definedName>
    <definedName name="MAXIMUM_RATE">#REF!</definedName>
    <definedName name="MaxRate">#REF!</definedName>
    <definedName name="MINIMUM_RATE">#REF!</definedName>
    <definedName name="MinRate">#REF!</definedName>
    <definedName name="P_S_RESULT">#REF!</definedName>
    <definedName name="PRESCRIB_TEST17">#REF!</definedName>
    <definedName name="PRESCRIB_TEST18">#REF!</definedName>
    <definedName name="PRESCRIB_TEST19">#REF!</definedName>
    <definedName name="PRESCRIB_TEST20">#REF!</definedName>
    <definedName name="PRINT_IND">#REF!</definedName>
    <definedName name="PRINT_NOW">#REF!</definedName>
    <definedName name="PRINT_SELECTION">#REF!</definedName>
    <definedName name="PrintRate">#REF!</definedName>
    <definedName name="PRNT_SPOT_RATES">#REF!</definedName>
    <definedName name="PRT_ALL_TESTS">#REF!</definedName>
    <definedName name="PRT_INDICATORS">#REF!</definedName>
    <definedName name="PRT_INVERTED">#REF!</definedName>
    <definedName name="PRT_NOTHING">#REF!</definedName>
    <definedName name="PRT_PRESCRIBED">#REF!</definedName>
    <definedName name="PRT_REGULAR">#REF!</definedName>
    <definedName name="PRT_SELECT_ALL">#REF!</definedName>
    <definedName name="PRT_SELECTIONS">#REF!</definedName>
    <definedName name="PRT_SPOT_RATES">#REF!</definedName>
    <definedName name="Q_sources" hidden="1">#REF!</definedName>
    <definedName name="RateTable">#REF!</definedName>
    <definedName name="RegTable">#REF!</definedName>
    <definedName name="REGULAR_TEST1">#REF!</definedName>
    <definedName name="REGULAR_TEST10">#REF!</definedName>
    <definedName name="REGULAR_TEST11">#REF!</definedName>
    <definedName name="REGULAR_TEST12">#REF!</definedName>
    <definedName name="REGULAR_TEST13">#REF!</definedName>
    <definedName name="REGULAR_TEST14">#REF!</definedName>
    <definedName name="REGULAR_TEST2">#REF!</definedName>
    <definedName name="REGULAR_TEST3">#REF!</definedName>
    <definedName name="REGULAR_TEST4">#REF!</definedName>
    <definedName name="REGULAR_TEST5">#REF!</definedName>
    <definedName name="REGULAR_TEST6">#REF!</definedName>
    <definedName name="REGULAR_TEST7">#REF!</definedName>
    <definedName name="REGULAR_TEST8">#REF!</definedName>
    <definedName name="REGULAR_TEST9">#REF!</definedName>
    <definedName name="ScenTable">#REF!</definedName>
    <definedName name="SETDATE">#REF!</definedName>
    <definedName name="ShortMax">#REF!</definedName>
    <definedName name="ShortMaxAdj">#REF!</definedName>
    <definedName name="ShortMaxAdjRate">#REF!</definedName>
    <definedName name="ShortMaxMA">#REF!</definedName>
    <definedName name="ShortMaxRange">#REF!</definedName>
    <definedName name="ShortMin">#REF!</definedName>
    <definedName name="ShortMinAdj">#REF!</definedName>
    <definedName name="ShortMinAdjRate">#REF!</definedName>
    <definedName name="ShortMinMA">#REF!</definedName>
    <definedName name="ShortMinRange">#REF!</definedName>
    <definedName name="ShortTermWeight">#REF!</definedName>
    <definedName name="ST_Med">'[4]Input - Entrée de données'!#REF!</definedName>
    <definedName name="Step">#REF!</definedName>
    <definedName name="StepTable">#REF!</definedName>
    <definedName name="SyllabusListing">'[3]syllabus list'!$D$4:$D$137</definedName>
    <definedName name="TBILL1M">#REF!</definedName>
    <definedName name="TBILL2M">#REF!</definedName>
    <definedName name="TBILL3M">#REF!</definedName>
    <definedName name="TBILL6M">#REF!</definedName>
    <definedName name="TEST_10_INCR">#REF!</definedName>
    <definedName name="TEST_11_DECR">#REF!</definedName>
    <definedName name="TEST_17_INV_">#REF!</definedName>
    <definedName name="TEST_17_STEEP_">#REF!</definedName>
    <definedName name="TEST_3_CHGE">#REF!</definedName>
    <definedName name="TEST_4_INCR">#REF!</definedName>
    <definedName name="TEST_6_INCREASE">#REF!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ITLE1">#REF!</definedName>
    <definedName name="TITLE10">#REF!</definedName>
    <definedName name="TITLE11">#REF!</definedName>
    <definedName name="TITLE16">#REF!</definedName>
    <definedName name="TITLE17">#REF!</definedName>
    <definedName name="TITLE18">#REF!</definedName>
    <definedName name="TITLE2">#REF!</definedName>
    <definedName name="TITLE21">#REF!</definedName>
    <definedName name="TITLE3">#REF!</definedName>
    <definedName name="TITLE4">#REF!</definedName>
    <definedName name="TITLE5">#REF!</definedName>
    <definedName name="TITLE6">#REF!</definedName>
    <definedName name="TITLE8">#REF!</definedName>
    <definedName name="TITLE9">#REF!</definedName>
    <definedName name="VALN_DATE">#REF!</definedName>
    <definedName name="VALUATION_DATE">#REF!</definedName>
    <definedName name="Yield01">#REF!</definedName>
    <definedName name="Yield02">#REF!</definedName>
    <definedName name="Yield03">#REF!</definedName>
    <definedName name="Yield04">#REF!</definedName>
    <definedName name="Yield05">#REF!</definedName>
    <definedName name="Yield06">#REF!</definedName>
    <definedName name="Yield07">#REF!</definedName>
    <definedName name="Yield08">#REF!</definedName>
    <definedName name="Yield09">#REF!</definedName>
    <definedName name="Yield10">#REF!</definedName>
    <definedName name="Yield11">#REF!</definedName>
    <definedName name="Yield12">#REF!</definedName>
    <definedName name="Yield13">#REF!</definedName>
    <definedName name="Yield14">#REF!</definedName>
    <definedName name="Yield15">#REF!</definedName>
    <definedName name="Yield16">#REF!</definedName>
    <definedName name="Yield17">#REF!</definedName>
    <definedName name="Yield18">#REF!</definedName>
    <definedName name="Yield19">#REF!</definedName>
    <definedName name="Yield20">#REF!</definedName>
    <definedName name="YieldCurv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D42" i="1" s="1"/>
  <c r="E38" i="1"/>
  <c r="F38" i="1" s="1"/>
  <c r="G38" i="1" s="1"/>
  <c r="H38" i="1" s="1"/>
  <c r="I38" i="1" s="1"/>
  <c r="J38" i="1" s="1"/>
  <c r="K38" i="1" s="1"/>
  <c r="L38" i="1" s="1"/>
  <c r="M38" i="1" s="1"/>
  <c r="E31" i="1"/>
  <c r="F31" i="1" s="1"/>
  <c r="G31" i="1" s="1"/>
  <c r="H31" i="1" s="1"/>
  <c r="I31" i="1" s="1"/>
  <c r="J31" i="1" s="1"/>
  <c r="K31" i="1" s="1"/>
  <c r="L31" i="1" s="1"/>
  <c r="M31" i="1" s="1"/>
  <c r="D28" i="1"/>
  <c r="D30" i="1" s="1"/>
  <c r="E27" i="1"/>
  <c r="E28" i="1" s="1"/>
  <c r="D23" i="1"/>
  <c r="E29" i="1" s="1"/>
  <c r="F29" i="1" s="1"/>
  <c r="G29" i="1" s="1"/>
  <c r="H29" i="1" s="1"/>
  <c r="I29" i="1" s="1"/>
  <c r="J29" i="1" s="1"/>
  <c r="K29" i="1" s="1"/>
  <c r="L29" i="1" s="1"/>
  <c r="M29" i="1" s="1"/>
  <c r="F27" i="1" l="1"/>
  <c r="F28" i="1" s="1"/>
  <c r="F30" i="1" s="1"/>
  <c r="E30" i="1"/>
  <c r="D41" i="1"/>
  <c r="G27" i="1" l="1"/>
  <c r="G28" i="1" s="1"/>
  <c r="G30" i="1" s="1"/>
  <c r="H27" i="1" l="1"/>
  <c r="I27" i="1" s="1"/>
  <c r="H28" i="1" l="1"/>
  <c r="H30" i="1" s="1"/>
  <c r="I28" i="1"/>
  <c r="I30" i="1" s="1"/>
  <c r="J27" i="1"/>
  <c r="J28" i="1" l="1"/>
  <c r="J30" i="1" s="1"/>
  <c r="K27" i="1"/>
  <c r="K28" i="1" l="1"/>
  <c r="K30" i="1" s="1"/>
  <c r="L27" i="1"/>
  <c r="L28" i="1" l="1"/>
  <c r="L30" i="1" s="1"/>
  <c r="E32" i="1" s="1"/>
  <c r="E33" i="1" s="1"/>
  <c r="E34" i="1" s="1"/>
  <c r="M27" i="1"/>
  <c r="M28" i="1" s="1"/>
  <c r="M30" i="1" s="1"/>
  <c r="K32" i="1" l="1"/>
  <c r="K33" i="1" s="1"/>
  <c r="K34" i="1" s="1"/>
  <c r="H32" i="1"/>
  <c r="H33" i="1" s="1"/>
  <c r="H34" i="1" s="1"/>
  <c r="G32" i="1"/>
  <c r="G33" i="1" s="1"/>
  <c r="G34" i="1" s="1"/>
  <c r="D32" i="1"/>
  <c r="D33" i="1" s="1"/>
  <c r="D34" i="1" s="1"/>
  <c r="D43" i="1" s="1"/>
  <c r="F32" i="1"/>
  <c r="F33" i="1" s="1"/>
  <c r="F34" i="1" s="1"/>
  <c r="I32" i="1"/>
  <c r="I33" i="1" s="1"/>
  <c r="I34" i="1" s="1"/>
  <c r="J32" i="1"/>
  <c r="J33" i="1" s="1"/>
  <c r="J34" i="1" s="1"/>
  <c r="M33" i="1"/>
  <c r="M34" i="1" s="1"/>
  <c r="L32" i="1"/>
  <c r="L33" i="1" s="1"/>
  <c r="L34" i="1" s="1"/>
  <c r="D44" i="1" l="1"/>
  <c r="D45" i="1" l="1"/>
  <c r="E39" i="1"/>
  <c r="E40" i="1" l="1"/>
  <c r="E42" i="1" s="1"/>
  <c r="E41" i="1" l="1"/>
  <c r="E43" i="1" s="1"/>
  <c r="E44" i="1" s="1"/>
  <c r="F39" i="1" l="1"/>
  <c r="E45" i="1"/>
  <c r="F40" i="1" l="1"/>
  <c r="F42" i="1" s="1"/>
  <c r="F41" i="1" l="1"/>
  <c r="F43" i="1" s="1"/>
  <c r="F44" i="1" s="1"/>
  <c r="G39" i="1" l="1"/>
  <c r="F45" i="1"/>
  <c r="G40" i="1" l="1"/>
  <c r="G42" i="1" s="1"/>
  <c r="G41" i="1" l="1"/>
  <c r="G43" i="1" s="1"/>
  <c r="G44" i="1" s="1"/>
  <c r="H39" i="1" s="1"/>
  <c r="G45" i="1" l="1"/>
  <c r="H40" i="1"/>
  <c r="H42" i="1" s="1"/>
  <c r="H41" i="1" l="1"/>
  <c r="H43" i="1" s="1"/>
  <c r="H44" i="1" s="1"/>
  <c r="I39" i="1" l="1"/>
  <c r="H45" i="1"/>
  <c r="I40" i="1" l="1"/>
  <c r="I42" i="1" s="1"/>
  <c r="I41" i="1" l="1"/>
  <c r="I43" i="1" s="1"/>
  <c r="I44" i="1" s="1"/>
  <c r="J39" i="1" s="1"/>
  <c r="I45" i="1" l="1"/>
  <c r="J40" i="1"/>
  <c r="J42" i="1" s="1"/>
  <c r="J41" i="1" l="1"/>
  <c r="J43" i="1" s="1"/>
  <c r="J44" i="1" s="1"/>
  <c r="K39" i="1" l="1"/>
  <c r="J45" i="1"/>
  <c r="K40" i="1" l="1"/>
  <c r="K42" i="1" s="1"/>
  <c r="K41" i="1" l="1"/>
  <c r="K43" i="1" s="1"/>
  <c r="K44" i="1" s="1"/>
  <c r="L39" i="1" l="1"/>
  <c r="K45" i="1"/>
  <c r="L40" i="1" l="1"/>
  <c r="L42" i="1" s="1"/>
  <c r="L41" i="1" l="1"/>
  <c r="L43" i="1" s="1"/>
  <c r="L44" i="1" s="1"/>
  <c r="M39" i="1" l="1"/>
  <c r="L45" i="1"/>
  <c r="M40" i="1" l="1"/>
  <c r="M42" i="1" s="1"/>
  <c r="N42" i="1" s="1"/>
  <c r="M41" i="1" l="1"/>
  <c r="M43" i="1" s="1"/>
  <c r="N43" i="1" s="1"/>
  <c r="N45" i="1" s="1"/>
  <c r="M44" i="1" l="1"/>
  <c r="M45" i="1" s="1"/>
</calcChain>
</file>

<file path=xl/sharedStrings.xml><?xml version="1.0" encoding="utf-8"?>
<sst xmlns="http://schemas.openxmlformats.org/spreadsheetml/2006/main" count="38" uniqueCount="36">
  <si>
    <t>(c)</t>
  </si>
  <si>
    <t>AV expected annual growth rate</t>
  </si>
  <si>
    <t>Locked-in rate</t>
  </si>
  <si>
    <t>Annual Decrement</t>
  </si>
  <si>
    <t>t</t>
  </si>
  <si>
    <t>Face Amount</t>
  </si>
  <si>
    <t>AV</t>
  </si>
  <si>
    <t>Death Benefit</t>
  </si>
  <si>
    <t>tPx</t>
  </si>
  <si>
    <t>Current Service</t>
  </si>
  <si>
    <t>Discount factor</t>
  </si>
  <si>
    <t>Future Service</t>
  </si>
  <si>
    <t>Current Service + Future Service</t>
  </si>
  <si>
    <t>CSM amortization factor</t>
  </si>
  <si>
    <t>Opening CSM</t>
  </si>
  <si>
    <t>CSM interest accretion</t>
  </si>
  <si>
    <t>CSM with interest accretion</t>
  </si>
  <si>
    <t>Insurance Finance Expense</t>
  </si>
  <si>
    <t>CSM amortized</t>
  </si>
  <si>
    <t>Ending CSM</t>
  </si>
  <si>
    <t>Profit realized</t>
  </si>
  <si>
    <t>You are given the following information for a 10-year Universal Life (UL) product:</t>
  </si>
  <si>
    <t>• The death benefit is the face amount plus the account value
• The contract qualifies as a contract without direct participating features
• Coverage units are not discounted</t>
  </si>
  <si>
    <t>You are given the following assumptions:</t>
  </si>
  <si>
    <t>Annual decrement (lapse and death combined, all at year end)</t>
  </si>
  <si>
    <t>Locked-in rate at initial recognition</t>
  </si>
  <si>
    <t>Face amount</t>
  </si>
  <si>
    <t>Account value</t>
  </si>
  <si>
    <t>CSM at initial recognition</t>
  </si>
  <si>
    <t>4% each year</t>
  </si>
  <si>
    <t>3% flat for all years</t>
  </si>
  <si>
    <t>Initial value of 400, expected growth rate of 5%</t>
  </si>
  <si>
    <t>Assumptions</t>
  </si>
  <si>
    <t>Calculate the Contractual Service Margin balance over the 10-year period.</t>
  </si>
  <si>
    <t>Commentary on Question</t>
  </si>
  <si>
    <t xml:space="preserve">Candidates generally did well on this part of the question.  Most candidates were able to calculate the CSM run off. Common mistakes including not decrementing properly and not including CSM interest accretion in CSM amortization.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</si>
</sst>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
  </numFmts>
  <fonts count="5" x14ac:knownFonts="1">
    <font>
      <sz val="10"/>
      <name val="Arial"/>
    </font>
    <font>
      <sz val="10"/>
      <name val="Arial"/>
      <family val="2"/>
    </font>
    <font>
      <b/>
      <sz val="10"/>
      <name val="Arial"/>
      <family val="2"/>
    </font>
    <font>
      <sz val="10"/>
      <color theme="4"/>
      <name val="Arial"/>
      <family val="2"/>
    </font>
    <font>
      <i/>
      <sz val="12"/>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1" fillId="0" borderId="0" xfId="0" applyFont="1"/>
    <xf numFmtId="9" fontId="1" fillId="0" borderId="0" xfId="0" applyNumberFormat="1" applyFont="1"/>
    <xf numFmtId="0" fontId="2" fillId="0" borderId="0" xfId="0" applyFont="1"/>
    <xf numFmtId="43" fontId="1" fillId="0" borderId="0" xfId="1" applyFont="1"/>
    <xf numFmtId="43" fontId="1" fillId="0" borderId="0" xfId="0" applyNumberFormat="1" applyFont="1"/>
    <xf numFmtId="9" fontId="1" fillId="0" borderId="0" xfId="2" applyFont="1"/>
    <xf numFmtId="165" fontId="1" fillId="0" borderId="0" xfId="2" applyNumberFormat="1" applyFont="1"/>
    <xf numFmtId="164" fontId="1" fillId="0" borderId="0" xfId="0" applyNumberFormat="1" applyFont="1"/>
    <xf numFmtId="9" fontId="0" fillId="0" borderId="0" xfId="0" applyNumberFormat="1"/>
    <xf numFmtId="0" fontId="3" fillId="0" borderId="0" xfId="0" applyFont="1"/>
    <xf numFmtId="0" fontId="1" fillId="0" borderId="0" xfId="0" quotePrefix="1" applyFont="1"/>
    <xf numFmtId="0" fontId="0" fillId="0" borderId="4" xfId="0" applyBorder="1"/>
    <xf numFmtId="0" fontId="0" fillId="0" borderId="5" xfId="0" applyBorder="1"/>
    <xf numFmtId="0" fontId="2" fillId="0" borderId="3" xfId="0" applyFont="1" applyBorder="1"/>
    <xf numFmtId="0" fontId="1" fillId="0" borderId="0" xfId="0" applyFont="1" applyAlignment="1">
      <alignment horizontal="right"/>
    </xf>
    <xf numFmtId="0" fontId="1" fillId="0" borderId="1" xfId="0" applyFont="1" applyBorder="1" applyAlignment="1">
      <alignment horizontal="left"/>
    </xf>
    <xf numFmtId="0" fontId="4" fillId="0" borderId="0" xfId="0" applyFont="1" applyAlignment="1">
      <alignment horizontal="left" vertical="center" wrapText="1"/>
    </xf>
    <xf numFmtId="0" fontId="1" fillId="0" borderId="0" xfId="0" applyFont="1" applyAlignment="1">
      <alignment horizontal="left" wrapText="1"/>
    </xf>
    <xf numFmtId="0" fontId="1" fillId="0" borderId="2" xfId="0" applyFont="1" applyBorder="1" applyAlignment="1">
      <alignment horizontal="left"/>
    </xf>
  </cellXfs>
  <cellStyles count="3">
    <cellStyle name="Comma 7" xfId="1" xr:uid="{0ECCFC9B-59B4-4194-80C4-D1D097D6F932}"/>
    <cellStyle name="Normal" xfId="0" builtinId="0"/>
    <cellStyle name="Percent 2" xfId="2" xr:uid="{0ABE4B69-F911-44F5-A455-82BC89C4C7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M\CFVM\2006Q2\Deterministic%20Scenarios%20New%20v2\CDN%20Deterministic%20Scenarios\YLDCRV7.5%202006Q2%20I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meriprise-my.sharepoint.com/C:/Users/t79bpec/AppData/Local/Temp/notes0AC7F3/SZ-1-2014%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fc-my.sharepoint.com/Users/maggi/Documents/SOA/2022/Draft%20Questions/2022%20Master%20Rubric%20LFM%20CAN.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cagtafsr05/Users/mpromislow/Personal/SOA/QWC%202020/21511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Base"/>
      <sheetName val="CalcUp"/>
      <sheetName val="CalcDown"/>
      <sheetName val="OutBase"/>
      <sheetName val="OutUp"/>
      <sheetName val="OutDown"/>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1-2013 (MH)"/>
      <sheetName val="syllabus list"/>
      <sheetName val="SZ-1-2013"/>
      <sheetName val="instructions"/>
    </sheetNames>
    <sheetDataSet>
      <sheetData sheetId="0" refreshError="1">
        <row r="9">
          <cell r="B9" t="str">
            <v>CAN-1</v>
          </cell>
        </row>
      </sheetData>
      <sheetData sheetId="1">
        <row r="128">
          <cell r="C128" t="str">
            <v>Retrieval</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syllabus list"/>
      <sheetName val="Fall-Spring Split"/>
      <sheetName val="Summary"/>
      <sheetName val="JZ-2"/>
      <sheetName val="JZ-2 Calc"/>
      <sheetName val="YP-2"/>
      <sheetName val="YP-02 Calc"/>
      <sheetName val="EO-1"/>
      <sheetName val="MBBL-1"/>
      <sheetName val="NCBL-1"/>
      <sheetName val="NC-2"/>
      <sheetName val="NC-2 Calc"/>
      <sheetName val="AH-1"/>
      <sheetName val="BL-2"/>
      <sheetName val="KB-1"/>
      <sheetName val="KB-1 Sol"/>
      <sheetName val="BL-3"/>
      <sheetName val="AH-3"/>
      <sheetName val="AH-3 OLD"/>
      <sheetName val="JDL-2"/>
      <sheetName val="JDL-02(a)"/>
      <sheetName val="JDL-02(c)"/>
      <sheetName val="JDL-1"/>
      <sheetName val="AP-4"/>
      <sheetName val="AP-4 Calc"/>
      <sheetName val="EO-2"/>
      <sheetName val="MBBL-2"/>
      <sheetName val="AP-3"/>
      <sheetName val="AH-2"/>
      <sheetName val="AH-2 Calc"/>
      <sheetName val="KH-1"/>
      <sheetName val="GC-2"/>
      <sheetName val="GC-2 Calc"/>
      <sheetName val="KB-2"/>
      <sheetName val="MN-1"/>
      <sheetName val="MN-1 Calc"/>
    </sheetNames>
    <sheetDataSet>
      <sheetData sheetId="0"/>
      <sheetData sheetId="1"/>
      <sheetData sheetId="2">
        <row r="4">
          <cell r="D4" t="str">
            <v>LO#1 CIA Report: Lapse Experience Study for 10-year Term Insurance, Jan 2014, pp. 6 -32</v>
          </cell>
        </row>
        <row r="5">
          <cell r="D5" t="str">
            <v>LO#1 CIA Research Paper: Lapse Experience under UL Level COI Policies, Sep 2015, pp. 4 - 8</v>
          </cell>
        </row>
        <row r="6">
          <cell r="D6" t="str">
            <v>LO#1 CIA Educational note, Currency Risk in the Valuation of Policy Liabilities for Life and Health Insurers, December 2009</v>
          </cell>
        </row>
        <row r="7">
          <cell r="D7" t="str">
            <v>LO#1 CIA Educational Note, Development of the Equilibrium Risk-Free Market Curve for the Base Scenario, December 2015</v>
          </cell>
        </row>
        <row r="8">
          <cell r="D8" t="str">
            <v xml:space="preserve">LO#1 CIA Educational Note: Approximations to the Canadian Asset Liability Method (CALM): November 2006 </v>
          </cell>
        </row>
        <row r="9">
          <cell r="D9" t="str">
            <v xml:space="preserve">LO#1 CIA Educational Note: Best Estimates Assumptions for Expenses – November 2006 </v>
          </cell>
        </row>
        <row r="10">
          <cell r="D10" t="str">
            <v>LO#1 CIA Educational Note: CALM Implications of AcSB Section 3855 Financial Instruments - Recognition and Measurement (June 2006)</v>
          </cell>
        </row>
        <row r="11">
          <cell r="D11" t="str">
            <v>LO#1 CIA Educational Note: Dividend Determination for Participating Policies, Jan 2014</v>
          </cell>
        </row>
        <row r="12">
          <cell r="D12" t="str">
            <v>LO#1 CIA Educational Note: Expected Mortality: Fully Underwritten Canadian Individual Life Insurance Policies: July 2002 (exclude appendices)</v>
          </cell>
        </row>
        <row r="13">
          <cell r="D13" t="str">
            <v>LO#1 CIA Educational Note: Guidance on Fairness Opinions Required Under the Insurance Companies Act Pursuant to Bill C-57 (2005) Dec 2011</v>
          </cell>
        </row>
        <row r="14">
          <cell r="D14" t="str">
            <v>LO#1 CIA Educational Note: Investment Assumptions Used in the Valuation of Life and Health Insurance Contract Liabilities Sep.2015</v>
          </cell>
        </row>
        <row r="15">
          <cell r="D15" t="str">
            <v>LO#1 CIA Educational Note: Margins for Adverse Deviations (Mfad) – November 2006</v>
          </cell>
        </row>
        <row r="16">
          <cell r="D16" t="str">
            <v xml:space="preserve">LO#1 CIA Educational Note: Reflection of Hedging in Segregated Fund Valuation – May 2012 </v>
          </cell>
        </row>
        <row r="17">
          <cell r="D17" t="str">
            <v>LO#1 CIA Educational Note: Selective Lapsation for Renewable Term Insurance Products, February 2017</v>
          </cell>
        </row>
        <row r="18">
          <cell r="D18" t="str">
            <v xml:space="preserve">LO#1 CIA Educational Note: Valuation of Gross Policy Liabilities and Reinsurance Recoverables (December 2010) </v>
          </cell>
        </row>
        <row r="19">
          <cell r="D19" t="str">
            <v>LO#1 CIA Educational Note: Valuation of Universal Life Policy Liabilities - February 2012</v>
          </cell>
        </row>
        <row r="20">
          <cell r="D20" t="str">
            <v>LO#1 CIA Final Communication of a Promulgation of Prescribed Mortality Improvement Rates (July 2017)</v>
          </cell>
        </row>
        <row r="21">
          <cell r="D21" t="str">
            <v>LO#1 CIA Draft Report: Task Force on Mortality Improvement, April 2017</v>
          </cell>
        </row>
        <row r="22">
          <cell r="D22" t="str">
            <v>LO#1 CIA Research Paper: Calibration of Fixed-Income Returns Segregated Fund Liability April 2014</v>
          </cell>
        </row>
        <row r="23">
          <cell r="D23" t="str">
            <v xml:space="preserve">LO#1 CIA Use of Actuarial Judgment in Setting Assumptions and Margins for Adverse Deviations, November 2006 </v>
          </cell>
        </row>
        <row r="24">
          <cell r="D24" t="str">
            <v xml:space="preserve">LO#1 CIA Educational Note: Valuation of Segregated Fund Investment Guarantees (October 2005) </v>
          </cell>
        </row>
        <row r="25">
          <cell r="D25" t="str">
            <v>LO#1 CIA Education Note: Investment Returns for non-fixed-income returns for Assets, March 2011</v>
          </cell>
        </row>
        <row r="26">
          <cell r="D26" t="str">
            <v>LO#1 Final Communication of Promulgations of the Maximum Net Credit Spread, Ultimate Reinvestment Rates and Calibration Criteria for Stochastic Risk-Free Interest Rates in the Standards of Practice, May 2014 - Section 2 Only</v>
          </cell>
        </row>
        <row r="27">
          <cell r="D27" t="str">
            <v>LO#1 Final Communication of Updated Promulgations of the Ultimate Reinvestment Rates and Calibration Criteria for Stochastic Risk-Free Interest Rates in the Standards of Practice, July 2019</v>
          </cell>
        </row>
        <row r="28">
          <cell r="D28" t="str">
            <v>LO#1 LFM-618-13 OSFI Guideline D-10: Accounting for Financial Instruments Designated as Fair Value Option</v>
          </cell>
        </row>
        <row r="29">
          <cell r="D29" t="str">
            <v>LO#1 LFM-620-14 OSFI Guideline E15: Appointed Actuary -  Legal Requirements, Qualification and External Review (Sep 2012)</v>
          </cell>
        </row>
        <row r="30">
          <cell r="D30" t="str">
            <v>LO#1 LFM-632-12 OSFI B-3 Sound Reinsurance Practices and Procedures</v>
          </cell>
        </row>
        <row r="31">
          <cell r="D31" t="str">
            <v>LO#1 LFM-634-19 CIA Standards of Practice: Insurance  Sections 2100, 2300, 2400, 2500 &amp; 2700,  Dec 2019</v>
          </cell>
        </row>
        <row r="32">
          <cell r="D32" t="str">
            <v>LO#1 LFM-635-13 Participating Account Management and Disclosure to Participating Policyholders and Adjustable Policyholders</v>
          </cell>
        </row>
        <row r="33">
          <cell r="D33" t="str">
            <v>LO#1 LFM-637-13 OSFI Letter evidence for Mean Reversion in Equity Prices</v>
          </cell>
        </row>
        <row r="34">
          <cell r="D34" t="str">
            <v>LO#1 LFM-652-20 Canadian Life and Health Insurance Guidelines (CLHIA) - Guideline G-6 - Illustrations</v>
          </cell>
        </row>
        <row r="35">
          <cell r="D35" t="str">
            <v>LO#1 CIA Report: Report of the Task Force on Segregated Fund Liability and Capital Methodologies (Aug 2010)</v>
          </cell>
        </row>
        <row r="36">
          <cell r="D36" t="str">
            <v>LO#1 CIA Educational Note: Considerations in the Valuation of Segregated Fund Products, Nov 2007</v>
          </cell>
        </row>
        <row r="37">
          <cell r="D37" t="str">
            <v>LO#1 LFMU GAAP Materials Flowchart</v>
          </cell>
        </row>
        <row r="38">
          <cell r="D38" t="str">
            <v>LO#1    Chapter  3:    US GAAP - Expenses and Capitalization (exclude 3.7.1, 3.7.3, 3.11.4.5, and 3.12)</v>
          </cell>
        </row>
        <row r="39">
          <cell r="D39" t="str">
            <v>LO#1    Chapter  4:    US GAAP - Traditional Life Insurance (SFAS 60 &amp; 97) (exclude 4.4 to 4.14)</v>
          </cell>
        </row>
        <row r="40">
          <cell r="D40" t="str">
            <v>LO#1    Chapter  6:    US GAAP - Universal Life Insurance (exclude 6.7 to 6.7.1.6, 6.7.3 to 6.7.6.3, 6.10 to 6.13.2)</v>
          </cell>
        </row>
        <row r="41">
          <cell r="D41" t="str">
            <v>LO#1    Chapter  7:    US GAAP - Deferred Annuities (exclude 7.4.1d, 7.6, 7.8, 7.10, 7.11, 7.13)</v>
          </cell>
        </row>
        <row r="42">
          <cell r="D42" t="str">
            <v>LO#1    Chapter  9:    US GAAP - Annuities in Payment Status (exclude section 9.5)</v>
          </cell>
        </row>
        <row r="43">
          <cell r="D43" t="str">
            <v>LO#1    Chapter 13:   US GAAP - Investment Accounting (exclude 13.7 and 13.12))</v>
          </cell>
        </row>
        <row r="44">
          <cell r="D44" t="str">
            <v>LO#1    Chapter 15:   US GAAP - Accounting for Business Combinations (exclude 15.7.3 to 15.7.8, and 15.10.5 to 15.15)</v>
          </cell>
        </row>
        <row r="45">
          <cell r="D45" t="str">
            <v>LO#1    Chapter 18:   US GAAP - Other Topics: Deferred Taxes and Fair Value Reporting (exclude 18.2, 18.4, and 18.6)</v>
          </cell>
        </row>
        <row r="46">
          <cell r="D46" t="str">
            <v>LO#1 LFM-848-22: A Comprehensive Guide – Reinsurance, E&amp;Y, 2020, (Sections 1, 2, 4, 7, Appendix D)</v>
          </cell>
        </row>
        <row r="47">
          <cell r="D47" t="str">
            <v>LO#1 LFM-149-22: Insurance Contracts, PwC (Accounting Guide for Insurance Contracts), 2020, Sections 1.1 -1.3 (pp 1.2-1.9), 2.1-2.5 (pp 2.2-2.21) 3.1-3.9 (pp 3.2-3.48), 5.1-5.10 (pp 5.2-5.56), and Figures IG 2-1 (pp 2.4-2.6) &amp; IG 2-2 (pp 2.15-2.18)</v>
          </cell>
        </row>
        <row r="48">
          <cell r="D48" t="str">
            <v>LO#1 Implementation Considerations For VA Market Risk Benefits, Financial Reporter, Sep 2019 </v>
          </cell>
        </row>
        <row r="49">
          <cell r="D49" t="str">
            <v>LO#1 LFM-840-20 A Comprehensive Guide - Derivatives and Hedging, E&amp;Y, 2019, (Sections 1.1-1.7, 3.1-3.3, 4.1-4.3, 9.1-9.5, Appendices A and C1.1-4)</v>
          </cell>
        </row>
        <row r="50">
          <cell r="D50" t="str">
            <v>LO#1 LFM-841-20 A Closer Look at How Insurers Will Have to Change their Accounting and Disclosures for Long-Duration Contracts, E&amp;Y, Nov 2018</v>
          </cell>
        </row>
        <row r="51">
          <cell r="D51" t="str">
            <v>LO#1 Targeted Improvements Interactive Model</v>
          </cell>
        </row>
        <row r="52">
          <cell r="D52" t="str">
            <v>LO#2 CIA Educational Note: Comparison of IFRS 17 to Current CIA Standard of Practice, Sept 2018</v>
          </cell>
        </row>
        <row r="53">
          <cell r="D53" t="str">
            <v>LO#2 CIA Educational Note: IFRS 17 Estimates of Future Cash Flows for Life and Health Insurance Contracts, Sep 2019</v>
          </cell>
        </row>
        <row r="54">
          <cell r="D54" t="str">
            <v>LO#2 CIA Educational Note: IFRS 17 Risk Adjustment for Non-Financial Risk for Life and Health Insurance Contracts, Jul 2019</v>
          </cell>
        </row>
        <row r="55">
          <cell r="D55" t="str">
            <v>LO#2 CIA Educational Note: Transition from CALM to IFRS 17 Valuation of Canadian Participating Insurance Contracts, Mar 2019</v>
          </cell>
        </row>
        <row r="56">
          <cell r="D56" t="str">
            <v>LO#2 CIA Educational Note: IFRS 17 Discount Rates for Life and Health Insurance Contracts, Jun 2020</v>
          </cell>
        </row>
        <row r="57">
          <cell r="D57" t="str">
            <v>LO#2 CIA Educational Note: IFRS 17 Coverage Units for Life and Health Insurance Contracts, Dec 2019</v>
          </cell>
        </row>
        <row r="58">
          <cell r="D58" t="str">
            <v>LO#2 CIA Educational Note: IFRS 17 Market Consistent Valuation of Financial Guarantees for Life and Health Insurance Contracts, May 2020</v>
          </cell>
        </row>
        <row r="59">
          <cell r="D59" t="str">
            <v>LO#2 CIA Educational Note: IFRS 17 Measurement and Presentation of Canadian Participating Insurance Contracts, Apr 2021</v>
          </cell>
        </row>
        <row r="60">
          <cell r="D60" t="str">
            <v>LO#2 IFRS 17 Insurance Contracts Example (Spreadsheet Model)</v>
          </cell>
        </row>
        <row r="61">
          <cell r="D61" t="str">
            <v>LO#2 LFM-141-18 IFRS 17 Insurance Contracts – IFRS Standards Effects Analysis, May 2017, IASB (sections 1, 2, 4 &amp; 6.1-2 only)</v>
          </cell>
        </row>
        <row r="62">
          <cell r="D62" t="str">
            <v>LO#2 LFM-655-21: IFRS Standards Exposure Draft Amendments to IFRS 17, Jun 2019</v>
          </cell>
        </row>
        <row r="63">
          <cell r="D63" t="str">
            <v>LO#2 LFM-656-21: PwC In transition: The latest on IFRS 17 implementation, Feb 2020</v>
          </cell>
        </row>
        <row r="64">
          <cell r="D64" t="str">
            <v>LO#2 LFM-649-22: International Actuarial Note 100: Application of IFRS 17 (excluding section C: chapter 11, section D &amp; section E )</v>
          </cell>
        </row>
        <row r="65">
          <cell r="D65" t="str">
            <v>LO#2 LFM-657-22: The IFRS 17 Contractual Service Margin: A Life Insurance Perspective (Sections 1-4.7 &amp; 5)</v>
          </cell>
        </row>
        <row r="66">
          <cell r="D66" t="str">
            <v>LO#2 LFMU PBR Materials Flowchart, 2020</v>
          </cell>
        </row>
        <row r="67">
          <cell r="D67" t="str">
            <v>LO#2 ASOP 52 - Principle-Based Reserves for Life Products under the NAIC Valuation Manual on PBR for Life Products, Section 3</v>
          </cell>
        </row>
        <row r="68">
          <cell r="D68" t="str">
            <v>LO#2 Impacts of AG 48, Financial Reporter, Dec 2015</v>
          </cell>
        </row>
        <row r="69">
          <cell r="D69" t="str">
            <v>LO#2 LFM-143-20 Fundamentals of the Principle Based Approach to Statutory Reserves for Life Insurance, Jul 2019</v>
          </cell>
        </row>
        <row r="70">
          <cell r="D70" t="str">
            <v>LO#2 LFM-800-07 Chapters 8 (pp. 12-16) and 12 (pp.1-15 &amp; 32-33) of IASA Life and Accident and Health Insurance Accounting (excluding Dividends Received Deduction and Operations Loss Deduction subsections under the General Deductions section, the Special Deduction – Small Life Insurance Company Deduction section, and Dividends Received Deduction subsection under the Investment Accounting Rules section)</v>
          </cell>
        </row>
        <row r="71">
          <cell r="D71" t="str">
            <v>LO#2 What's in the "A" of AG 49-A, Financial Reporter, Feb. 2021</v>
          </cell>
        </row>
        <row r="72">
          <cell r="D72" t="str">
            <v>LO#2 LFM-822-16 Study Note on Actuarial Guidelines AG 38 &amp; 48 (exclude pages 6 to 8)</v>
          </cell>
        </row>
        <row r="73">
          <cell r="D73" t="str">
            <v>LO#2 LFM-832-17 AG49 - A Closer Look, LifeTrends, Pfeifer</v>
          </cell>
        </row>
        <row r="74">
          <cell r="D74" t="str">
            <v xml:space="preserve">LO#2 LFM-836-17 AG 49 Post Standards Update </v>
          </cell>
        </row>
        <row r="75">
          <cell r="D75" t="str">
            <v>LO#2 LFM-849-22: Implementation of Requirements for Principle-Based Reserves for Variable Annuities – 2021 Edition of VM-21 (required questions are listed on the first page of this study note)</v>
          </cell>
        </row>
        <row r="76">
          <cell r="D76" t="str">
            <v>LO#2 LFM-843-20 NAIC Life Insurance Illustrations Model Regulation</v>
          </cell>
        </row>
        <row r="77">
          <cell r="D77" t="str">
            <v>LO#2 LFM-844-22: Life Principle-Based Reserves Under VM-20, AAA Practice Note (required questions are listed on the first page of this study note)</v>
          </cell>
        </row>
        <row r="78">
          <cell r="D78" t="str">
            <v>LO#2 Lombardi,  Chapter 1 – Overview of Valuation Concepts (exclude 1.1-9)</v>
          </cell>
        </row>
        <row r="79">
          <cell r="D79" t="str">
            <v>LO#2 Lombardi,  Chapter 10 – Valuation Assumptions (exclude 10.1.3, 10.3.8)</v>
          </cell>
        </row>
        <row r="80">
          <cell r="D80" t="str">
            <v>LO#2 Lombardi,  Chapter 11 – Valuation Methodologies (exclude 11.3.9 to 11.3.11)</v>
          </cell>
        </row>
        <row r="81">
          <cell r="D81" t="str">
            <v xml:space="preserve">LO#2 Lombardi,  Chapter 12 – Whole Life </v>
          </cell>
        </row>
        <row r="82">
          <cell r="D82" t="str">
            <v xml:space="preserve">LO#2 Lombardi,  Chapter 13 – Term Life Insurance </v>
          </cell>
        </row>
        <row r="83">
          <cell r="D83" t="str">
            <v>LO#2 Lombardi,  Chapter 14 – Universal Life (exclude 14.4.8, 14.4.9, 14.5.0, 14.6.2-14.6.6)</v>
          </cell>
        </row>
        <row r="84">
          <cell r="D84" t="str">
            <v>LO#2 Lombardi,  Chapter 16 – Indexed Universal Life (exclude 16.4.2-3)</v>
          </cell>
        </row>
        <row r="85">
          <cell r="D85" t="str">
            <v>LO#2 Lombardi,  Chapter 18 – Fixed Deferred  Annuities (exclude 18.7.4, 18.8)</v>
          </cell>
        </row>
        <row r="86">
          <cell r="D86" t="str">
            <v>LO#2 Lombardi,  Chapter 19 – Variable Deferred Annuities</v>
          </cell>
        </row>
        <row r="87">
          <cell r="D87" t="str">
            <v>LO#2 Lombardi,  Chapter 2 – Product Classifications (2.2 only)</v>
          </cell>
        </row>
        <row r="88">
          <cell r="D88" t="str">
            <v xml:space="preserve">LO#2 Lombardi,  Chapter 20 -- Indexed Deferred Annuities </v>
          </cell>
        </row>
        <row r="89">
          <cell r="D89" t="str">
            <v xml:space="preserve">LO#2 Lombardi,  Chapter 21 – Immediate Annuities </v>
          </cell>
        </row>
        <row r="90">
          <cell r="D90" t="str">
            <v>LO#2 Lombardi,  Chapter 22 – Miscellaneous Reserves (exclude 22.3 to 22.4) </v>
          </cell>
        </row>
        <row r="91">
          <cell r="D91" t="str">
            <v>LO#2 Lombardi,  Chapter 23 – PBR for Life Products (exclude 23.1)</v>
          </cell>
        </row>
        <row r="92">
          <cell r="D92" t="str">
            <v>LO#2 Lombardi, Chapter 24 Addendum for Variable Annuity PBR Updates</v>
          </cell>
        </row>
        <row r="93">
          <cell r="D93" t="str">
            <v>LO#2 Lombardi,  Chapter 3 – NAIC Annual Statement</v>
          </cell>
        </row>
        <row r="94">
          <cell r="D94" t="str">
            <v>LO#2 Lombardi,  Chapter 4 – Standard Valuation Law</v>
          </cell>
        </row>
        <row r="95">
          <cell r="D95" t="str">
            <v>LO#2 Lombardi,  Chapter 5 – The Valuation Manual</v>
          </cell>
        </row>
        <row r="96">
          <cell r="D96" t="str">
            <v>LO#2 PBA Corner: Evolution of VM-20, Financial Reporter, June 2016</v>
          </cell>
        </row>
        <row r="97">
          <cell r="D97" t="str">
            <v>LO#2 Principle-Based Reserves Interactive Model</v>
          </cell>
        </row>
        <row r="98">
          <cell r="D98" t="str">
            <v>LO#2 Reporting and Disclosure Requirements Under  VM-31 Reporting Requirements for Business Subject to PB, Financial Reporter, Sep 2017</v>
          </cell>
        </row>
        <row r="99">
          <cell r="D99" t="str">
            <v xml:space="preserve">LO#3 Canadian Insurance Taxation, 4th Ed: Chapter 10, The Taxation of Life Insurance Policies </v>
          </cell>
        </row>
        <row r="100">
          <cell r="D100" t="str">
            <v>LO#3 Canadian Insurance Taxation, 4th Ed: Chapter 11, The Taxation of Annuites</v>
          </cell>
        </row>
        <row r="101">
          <cell r="D101" t="str">
            <v>LO#3 Canadian Insurance Taxation, 4th Ed: Chapter 24, Provincial Premium Tax,</v>
          </cell>
        </row>
        <row r="102">
          <cell r="D102" t="str">
            <v>LO#3 Canadian Insurance Taxation, 4th Ed: Chapter 3, Liability for Income Tax,</v>
          </cell>
        </row>
        <row r="103">
          <cell r="D103" t="str">
            <v>LO#3 Canadian Insurance Taxation, 4th Ed: Chapter 4, Income for Tax Purposes - General Rules,</v>
          </cell>
        </row>
        <row r="104">
          <cell r="D104" t="str">
            <v>LO#3 Canadian Insurance Taxation, 4th Ed: Chapter 5, Investment Income,</v>
          </cell>
        </row>
        <row r="105">
          <cell r="D105" t="str">
            <v>LO#3 Canadian Insurance Taxation, 4th Ed: Chapter 6, Reserves,</v>
          </cell>
        </row>
        <row r="106">
          <cell r="D106" t="str">
            <v>LO#3 Canadian Insurance Taxation, 4th Ed: Chapter 9, IIT</v>
          </cell>
        </row>
        <row r="107">
          <cell r="D107" t="str">
            <v>LO#3 CIA Educational Note: Future Income and Alternative Taxes excluding Appendix D (Dec. 2012)</v>
          </cell>
        </row>
        <row r="108">
          <cell r="D108" t="str">
            <v xml:space="preserve">LO#3 LFM-845-20 Chapters 1 and 2 of Life Insurance and Modified Endowments Under IRC §7702 and §7702A, Desrochers, 2nd Edition </v>
          </cell>
        </row>
        <row r="109">
          <cell r="D109" t="str">
            <v>LO#3 LFM-846-20 Company Tax – Introductory Study Note</v>
          </cell>
        </row>
        <row r="110">
          <cell r="D110" t="str">
            <v>LO#3 LFM-850-22: Changes to Section 7702 (IRC) and Nonforfeiture Interest Rates, Lewis &amp; Ellis, Jan 2021</v>
          </cell>
        </row>
        <row r="111">
          <cell r="D111" t="str">
            <v>LO#3 Rightsizing the Floor Interest Rate Rules of Sections 7702 and 7702A, Taxing Times, March 2021</v>
          </cell>
        </row>
        <row r="112">
          <cell r="D112" t="str">
            <v>LO#3 The Tax Cuts and Jobs Act of 2017— Effects on Life Insurers, American Academy of Actuaries, Oct 2020</v>
          </cell>
        </row>
        <row r="113">
          <cell r="D113" t="str">
            <v>LO#3 The Impact of BEAT on U.S.-Foreign Affiliated Reinsurance, Taxing Times, Dec 2020</v>
          </cell>
        </row>
        <row r="114">
          <cell r="D114" t="str">
            <v>LO#4 LFM-650-20 FASB in Focus - ACCOUNTING STANDARDS UPDATE NO. 2018-12 Targeted Improvements to the Accounting for Long-Duration Contracts Issued by Insurance Companies</v>
          </cell>
        </row>
        <row r="115">
          <cell r="D115" t="str">
            <v>LO#4 LFM-149-21: Insurance Contracts, PwC (Accounting Guide for Insurance Contracts), 2020, Sections 1.1 (pg 1.2), 3.5 (pp 3.20-3.30), 5.1-5.10 (pp 5.1-5.56); Figures IG 2-1 (pp 2.4-2.6), IG 2-2 (pp 2.15-2.18)</v>
          </cell>
        </row>
        <row r="116">
          <cell r="D116" t="str">
            <v>LO#4 LFM-143-20 Fundamentals of the Principle Based Approach to Statutory Reserves for Life Insurance, Rudolph</v>
          </cell>
        </row>
        <row r="117">
          <cell r="D117" t="str">
            <v>LO#4 LFM-144-20 The Modernization of Insurance Company Solvency Regulation in the US, Klein, Networks Financial Institute Policy Brief, 2012 (exclude Sections 7 and 9)</v>
          </cell>
        </row>
        <row r="118">
          <cell r="D118" t="str">
            <v>LO#4 LFM-150-22: Captive Insurance Companies, NAIC, Feb 2021</v>
          </cell>
        </row>
        <row r="119">
          <cell r="D119" t="str">
            <v>LO#4 LFM-851-22: OSFI Guideline – Life Insurance Capital Adequacy Test (LICAT), Oct 2018, Only Ch. 1</v>
          </cell>
        </row>
        <row r="120">
          <cell r="D120" t="str">
            <v xml:space="preserve">LO#4 LFM-151-22 IAIS—International Capital Standard, ComFrame, Holistic Framework for Systemic Risk in the Insurance Sector, Sullivan &amp; Cromwell LLP, Dec 2019, Only pages 1-3, 8-28 </v>
          </cell>
        </row>
        <row r="121">
          <cell r="D121" t="str">
            <v>LO#4 LFM-141-18 IFRS 17 Insurance Contracts – IFRS Standards Effects Analysis, May 2017, IASB (sections 1, 2, 4 &amp; 6.1-2 only)</v>
          </cell>
        </row>
        <row r="122">
          <cell r="D122" t="str">
            <v>LO#4 LFM-847-20 Life Insurance Regulatory Framework, OSFI, 2012</v>
          </cell>
        </row>
        <row r="123">
          <cell r="D123" t="str">
            <v>LO#5 CIA Educational Note: LICAT and CARLI, March 2018</v>
          </cell>
        </row>
        <row r="124">
          <cell r="D124" t="str">
            <v>LO#5 LFM-636-20 OSFI Guideline A-4 Internal Target Capital Ratio for Insurance Companies, December 2017</v>
          </cell>
        </row>
        <row r="125">
          <cell r="D125" t="str">
            <v>LO#5 LFM-641-19 OSFI: Own Risk and Solvency Assessment (E-19), December 2017</v>
          </cell>
        </row>
        <row r="126">
          <cell r="D126" t="str">
            <v>LO#5 LFM-645-21: OSFI Guideline – Life Insurance Capital Adequacy Test (LICAT), Oct 2018, Ch. 1-11 (excluding Sections 4.2-4.4 &amp; 7.3-7.11)</v>
          </cell>
        </row>
        <row r="127">
          <cell r="D127" t="str">
            <v xml:space="preserve">LO#5 LFM-151-22 IAIS—International Capital Standard, ComFrame, Holistic Framework for Systemic Risk in the Insurance Sector, Sullivan &amp; Cromwell LLP, Dec 2019, Only pages 1-3, 8-28 </v>
          </cell>
        </row>
        <row r="128">
          <cell r="D128" t="str">
            <v xml:space="preserve">LO#5 A Multi-Stakeholder Approach to Capital Adequacy, Conning Research </v>
          </cell>
        </row>
        <row r="129">
          <cell r="D129" t="str">
            <v>LO#5 Economic Capital A Case Study to Analyze Longevity Risk, Risk &amp; Rewards, Aug 2010</v>
          </cell>
        </row>
        <row r="130">
          <cell r="D130" t="str">
            <v>LO#5 Economic Capital for life Insurance Companies, SOA Research paper, Oct 2016 (exclude sections 5 and 7)</v>
          </cell>
        </row>
        <row r="131">
          <cell r="D131" t="str">
            <v>LO#5 LFM-148-20 The Theory of Risk Capital in Financial Firms</v>
          </cell>
        </row>
        <row r="132">
          <cell r="D132" t="str">
            <v>LO#5 LFM-813-13 U.S. Insurance Regulation Solvency Framework and Current Topics</v>
          </cell>
        </row>
        <row r="133">
          <cell r="D133" t="str">
            <v>LO#5 LFM-136-16: Chapter 11 of Life Insurance Products and Finance, Atkinson &amp; Dallas, pp. 499-502</v>
          </cell>
        </row>
        <row r="134">
          <cell r="D134" t="str">
            <v>LO#5 Lombardi, Chapter 29 – Risk-Based Capital, Valuation of Insurance Liabilities, 5th Ed.</v>
          </cell>
        </row>
        <row r="135">
          <cell r="D135" t="str">
            <v xml:space="preserve">LO#5 LFM-852-22 Group Capital Calculation: Public Summary, National Association of Insurance Commissioners,  Dec 2020  </v>
          </cell>
        </row>
        <row r="136">
          <cell r="D136" t="str">
            <v>LO#5 LFM-853-22 Group Capital Calculation: Pictorial, National Association of Insurance Commissioners, Dec 2020</v>
          </cell>
        </row>
        <row r="137">
          <cell r="D137" t="str">
            <v>LO#5 LFM-854-22NAIC Own Risk and Solvency Assessment (ORSA) Guidance Manual, National Association of Insurance Commissioners, Dec 2017</v>
          </cell>
        </row>
        <row r="159">
          <cell r="C159" t="str">
            <v>Retrieval</v>
          </cell>
        </row>
        <row r="160">
          <cell r="C160" t="str">
            <v>Comprehension</v>
          </cell>
        </row>
        <row r="161">
          <cell r="C161" t="str">
            <v>Analysis</v>
          </cell>
        </row>
        <row r="162">
          <cell r="C162" t="str">
            <v>Knowledge Utilization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Description"/>
      <sheetName val="Note"/>
      <sheetName val="Input - Entrée de données"/>
      <sheetName val="Derivation"/>
      <sheetName val="Chart - Graphique"/>
      <sheetName val="Output - Résultats"/>
      <sheetName val="Équivalences"/>
      <sheetName val="Sheet1"/>
    </sheetNames>
    <sheetDataSet>
      <sheetData sheetId="0"/>
      <sheetData sheetId="1"/>
      <sheetData sheetId="2">
        <row r="1">
          <cell r="I1" t="str">
            <v>Français / French</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31E27-34D4-4811-92D6-21878281C579}">
  <sheetPr>
    <pageSetUpPr fitToPage="1"/>
  </sheetPr>
  <dimension ref="B2:N52"/>
  <sheetViews>
    <sheetView tabSelected="1" zoomScale="130" zoomScaleNormal="130" workbookViewId="0">
      <selection activeCell="C19" sqref="C19"/>
    </sheetView>
  </sheetViews>
  <sheetFormatPr defaultRowHeight="13.2" x14ac:dyDescent="0.25"/>
  <cols>
    <col min="3" max="3" width="28.33203125" bestFit="1" customWidth="1"/>
    <col min="4" max="5" width="10.44140625" bestFit="1" customWidth="1"/>
    <col min="6" max="6" width="12" bestFit="1" customWidth="1"/>
    <col min="7" max="13" width="9.44140625" bestFit="1" customWidth="1"/>
    <col min="15" max="19" width="1.33203125" customWidth="1"/>
  </cols>
  <sheetData>
    <row r="2" spans="2:12" x14ac:dyDescent="0.25">
      <c r="B2" s="11" t="s">
        <v>0</v>
      </c>
      <c r="C2" s="1" t="s">
        <v>21</v>
      </c>
    </row>
    <row r="3" spans="2:12" ht="42.75" customHeight="1" x14ac:dyDescent="0.25">
      <c r="C3" s="18" t="s">
        <v>22</v>
      </c>
      <c r="D3" s="18"/>
      <c r="E3" s="18"/>
      <c r="F3" s="18"/>
      <c r="G3" s="18"/>
      <c r="H3" s="18"/>
      <c r="I3" s="18"/>
      <c r="J3" s="18"/>
      <c r="K3" s="18"/>
      <c r="L3" s="18"/>
    </row>
    <row r="5" spans="2:12" x14ac:dyDescent="0.25">
      <c r="C5" s="1" t="s">
        <v>23</v>
      </c>
    </row>
    <row r="7" spans="2:12" x14ac:dyDescent="0.25">
      <c r="C7" s="14" t="s">
        <v>32</v>
      </c>
      <c r="D7" s="12"/>
      <c r="E7" s="12"/>
      <c r="F7" s="12"/>
      <c r="G7" s="12"/>
      <c r="H7" s="12"/>
      <c r="I7" s="12"/>
      <c r="J7" s="12"/>
      <c r="K7" s="12"/>
      <c r="L7" s="13"/>
    </row>
    <row r="8" spans="2:12" x14ac:dyDescent="0.25">
      <c r="C8" s="19" t="s">
        <v>24</v>
      </c>
      <c r="D8" s="19"/>
      <c r="E8" s="19"/>
      <c r="F8" s="19"/>
      <c r="G8" s="19" t="s">
        <v>29</v>
      </c>
      <c r="H8" s="19"/>
      <c r="I8" s="19"/>
      <c r="J8" s="19"/>
      <c r="K8" s="19"/>
      <c r="L8" s="19"/>
    </row>
    <row r="9" spans="2:12" x14ac:dyDescent="0.25">
      <c r="C9" s="16" t="s">
        <v>25</v>
      </c>
      <c r="D9" s="16"/>
      <c r="E9" s="16"/>
      <c r="F9" s="16"/>
      <c r="G9" s="16" t="s">
        <v>30</v>
      </c>
      <c r="H9" s="16"/>
      <c r="I9" s="16"/>
      <c r="J9" s="16"/>
      <c r="K9" s="16"/>
      <c r="L9" s="16"/>
    </row>
    <row r="10" spans="2:12" x14ac:dyDescent="0.25">
      <c r="C10" s="16" t="s">
        <v>26</v>
      </c>
      <c r="D10" s="16"/>
      <c r="E10" s="16"/>
      <c r="F10" s="16"/>
      <c r="G10" s="16">
        <v>1000</v>
      </c>
      <c r="H10" s="16"/>
      <c r="I10" s="16"/>
      <c r="J10" s="16"/>
      <c r="K10" s="16"/>
      <c r="L10" s="16"/>
    </row>
    <row r="11" spans="2:12" x14ac:dyDescent="0.25">
      <c r="C11" s="16" t="s">
        <v>27</v>
      </c>
      <c r="D11" s="16"/>
      <c r="E11" s="16"/>
      <c r="F11" s="16"/>
      <c r="G11" s="16" t="s">
        <v>31</v>
      </c>
      <c r="H11" s="16"/>
      <c r="I11" s="16"/>
      <c r="J11" s="16"/>
      <c r="K11" s="16"/>
      <c r="L11" s="16"/>
    </row>
    <row r="12" spans="2:12" x14ac:dyDescent="0.25">
      <c r="C12" s="16" t="s">
        <v>28</v>
      </c>
      <c r="D12" s="16"/>
      <c r="E12" s="16"/>
      <c r="F12" s="16"/>
      <c r="G12" s="16">
        <v>300</v>
      </c>
      <c r="H12" s="16"/>
      <c r="I12" s="16"/>
      <c r="J12" s="16"/>
      <c r="K12" s="16"/>
      <c r="L12" s="16"/>
    </row>
    <row r="13" spans="2:12" x14ac:dyDescent="0.25">
      <c r="C13" s="1"/>
    </row>
    <row r="14" spans="2:12" x14ac:dyDescent="0.25">
      <c r="C14" s="1" t="s">
        <v>33</v>
      </c>
    </row>
    <row r="15" spans="2:12" x14ac:dyDescent="0.25">
      <c r="C15" s="1"/>
    </row>
    <row r="16" spans="2:12" x14ac:dyDescent="0.25">
      <c r="C16" s="1"/>
    </row>
    <row r="17" spans="2:14" x14ac:dyDescent="0.25">
      <c r="C17" s="3" t="s">
        <v>34</v>
      </c>
    </row>
    <row r="18" spans="2:14" ht="50.25" customHeight="1" x14ac:dyDescent="0.25">
      <c r="C18" s="17" t="s">
        <v>35</v>
      </c>
      <c r="D18" s="17"/>
      <c r="E18" s="17"/>
      <c r="F18" s="17"/>
      <c r="G18" s="17"/>
      <c r="H18" s="17"/>
      <c r="I18" s="17"/>
      <c r="J18" s="17"/>
      <c r="K18" s="17"/>
      <c r="L18" s="17"/>
    </row>
    <row r="21" spans="2:14" x14ac:dyDescent="0.25">
      <c r="B21" s="1" t="s">
        <v>0</v>
      </c>
      <c r="C21" s="1" t="s">
        <v>1</v>
      </c>
      <c r="D21" s="2">
        <v>0.05</v>
      </c>
      <c r="E21" s="1"/>
      <c r="F21" s="1"/>
      <c r="G21" s="1"/>
      <c r="H21" s="1"/>
      <c r="I21" s="1"/>
      <c r="J21" s="1"/>
      <c r="K21" s="1"/>
      <c r="L21" s="1"/>
      <c r="M21" s="1"/>
      <c r="N21" s="1"/>
    </row>
    <row r="22" spans="2:14" x14ac:dyDescent="0.25">
      <c r="B22" s="1"/>
      <c r="C22" s="1" t="s">
        <v>2</v>
      </c>
      <c r="D22" s="2">
        <v>0.03</v>
      </c>
      <c r="E22" s="1"/>
      <c r="F22" s="1"/>
      <c r="G22" s="1"/>
      <c r="H22" s="1"/>
      <c r="I22" s="1"/>
      <c r="J22" s="1"/>
      <c r="K22" s="1"/>
      <c r="L22" s="1"/>
      <c r="M22" s="1"/>
      <c r="N22" s="1"/>
    </row>
    <row r="23" spans="2:14" x14ac:dyDescent="0.25">
      <c r="B23" s="1"/>
      <c r="C23" s="1" t="s">
        <v>3</v>
      </c>
      <c r="D23" s="2">
        <f>4%*1+0*5%</f>
        <v>0.04</v>
      </c>
      <c r="E23" s="1"/>
      <c r="F23" s="1"/>
      <c r="G23" s="1"/>
      <c r="H23" s="1"/>
      <c r="I23" s="1"/>
      <c r="J23" s="1"/>
      <c r="K23" s="1"/>
      <c r="L23" s="1"/>
      <c r="M23" s="1"/>
      <c r="N23" s="1"/>
    </row>
    <row r="24" spans="2:14" x14ac:dyDescent="0.25">
      <c r="B24" s="1"/>
      <c r="C24" s="1"/>
      <c r="D24" s="1"/>
      <c r="E24" s="1"/>
      <c r="F24" s="1"/>
      <c r="G24" s="1"/>
      <c r="H24" s="1"/>
      <c r="I24" s="1"/>
      <c r="J24" s="1"/>
      <c r="K24" s="1"/>
      <c r="L24" s="1"/>
      <c r="M24" s="1"/>
      <c r="N24" s="1"/>
    </row>
    <row r="25" spans="2:14" x14ac:dyDescent="0.25">
      <c r="B25" s="1"/>
      <c r="C25" s="1" t="s">
        <v>4</v>
      </c>
      <c r="D25" s="1">
        <v>1</v>
      </c>
      <c r="E25" s="1">
        <v>2</v>
      </c>
      <c r="F25" s="1">
        <v>3</v>
      </c>
      <c r="G25" s="1">
        <v>4</v>
      </c>
      <c r="H25" s="1">
        <v>5</v>
      </c>
      <c r="I25" s="1">
        <v>6</v>
      </c>
      <c r="J25" s="1">
        <v>7</v>
      </c>
      <c r="K25" s="1">
        <v>8</v>
      </c>
      <c r="L25" s="1">
        <v>9</v>
      </c>
      <c r="M25" s="1">
        <v>10</v>
      </c>
      <c r="N25" s="1"/>
    </row>
    <row r="26" spans="2:14" x14ac:dyDescent="0.25">
      <c r="B26" s="1"/>
      <c r="C26" s="1" t="s">
        <v>5</v>
      </c>
      <c r="D26" s="1">
        <v>1000</v>
      </c>
      <c r="E26" s="1">
        <v>1000</v>
      </c>
      <c r="F26" s="1">
        <v>1000</v>
      </c>
      <c r="G26" s="1">
        <v>1000</v>
      </c>
      <c r="H26" s="1">
        <v>1000</v>
      </c>
      <c r="I26" s="1">
        <v>1000</v>
      </c>
      <c r="J26" s="1">
        <v>1000</v>
      </c>
      <c r="K26" s="1">
        <v>1000</v>
      </c>
      <c r="L26" s="1">
        <v>1000</v>
      </c>
      <c r="M26" s="1">
        <v>1000</v>
      </c>
      <c r="N26" s="1"/>
    </row>
    <row r="27" spans="2:14" x14ac:dyDescent="0.25">
      <c r="B27" s="1"/>
      <c r="C27" s="1" t="s">
        <v>6</v>
      </c>
      <c r="D27" s="4">
        <v>400</v>
      </c>
      <c r="E27" s="4">
        <f t="shared" ref="E27:M27" si="0">D27*(1+$D$21)</f>
        <v>420</v>
      </c>
      <c r="F27" s="4">
        <f t="shared" si="0"/>
        <v>441</v>
      </c>
      <c r="G27" s="4">
        <f t="shared" si="0"/>
        <v>463.05</v>
      </c>
      <c r="H27" s="4">
        <f t="shared" si="0"/>
        <v>486.20250000000004</v>
      </c>
      <c r="I27" s="4">
        <f t="shared" si="0"/>
        <v>510.51262500000007</v>
      </c>
      <c r="J27" s="4">
        <f t="shared" si="0"/>
        <v>536.03825625000013</v>
      </c>
      <c r="K27" s="4">
        <f t="shared" si="0"/>
        <v>562.84016906250019</v>
      </c>
      <c r="L27" s="4">
        <f t="shared" si="0"/>
        <v>590.98217751562527</v>
      </c>
      <c r="M27" s="4">
        <f t="shared" si="0"/>
        <v>620.53128639140652</v>
      </c>
      <c r="N27" s="1"/>
    </row>
    <row r="28" spans="2:14" x14ac:dyDescent="0.25">
      <c r="B28" s="1"/>
      <c r="C28" s="1" t="s">
        <v>7</v>
      </c>
      <c r="D28" s="5">
        <f>D26+D27</f>
        <v>1400</v>
      </c>
      <c r="E28" s="5">
        <f t="shared" ref="E28:M28" si="1">E26+E27</f>
        <v>1420</v>
      </c>
      <c r="F28" s="5">
        <f t="shared" si="1"/>
        <v>1441</v>
      </c>
      <c r="G28" s="5">
        <f t="shared" si="1"/>
        <v>1463.05</v>
      </c>
      <c r="H28" s="5">
        <f t="shared" si="1"/>
        <v>1486.2025000000001</v>
      </c>
      <c r="I28" s="5">
        <f t="shared" si="1"/>
        <v>1510.5126250000001</v>
      </c>
      <c r="J28" s="5">
        <f t="shared" si="1"/>
        <v>1536.0382562500001</v>
      </c>
      <c r="K28" s="5">
        <f t="shared" si="1"/>
        <v>1562.8401690625001</v>
      </c>
      <c r="L28" s="5">
        <f t="shared" si="1"/>
        <v>1590.9821775156252</v>
      </c>
      <c r="M28" s="5">
        <f t="shared" si="1"/>
        <v>1620.5312863914064</v>
      </c>
      <c r="N28" s="1"/>
    </row>
    <row r="29" spans="2:14" x14ac:dyDescent="0.25">
      <c r="B29" s="1"/>
      <c r="C29" s="1" t="s">
        <v>8</v>
      </c>
      <c r="D29" s="6">
        <v>1</v>
      </c>
      <c r="E29" s="6">
        <f t="shared" ref="E29:M29" si="2">D29*(1-$D$23)</f>
        <v>0.96</v>
      </c>
      <c r="F29" s="6">
        <f t="shared" si="2"/>
        <v>0.92159999999999997</v>
      </c>
      <c r="G29" s="6">
        <f t="shared" si="2"/>
        <v>0.88473599999999997</v>
      </c>
      <c r="H29" s="6">
        <f t="shared" si="2"/>
        <v>0.84934655999999997</v>
      </c>
      <c r="I29" s="6">
        <f t="shared" si="2"/>
        <v>0.81537269759999997</v>
      </c>
      <c r="J29" s="6">
        <f t="shared" si="2"/>
        <v>0.78275778969599996</v>
      </c>
      <c r="K29" s="6">
        <f t="shared" si="2"/>
        <v>0.75144747810815993</v>
      </c>
      <c r="L29" s="6">
        <f t="shared" si="2"/>
        <v>0.72138957898383349</v>
      </c>
      <c r="M29" s="6">
        <f t="shared" si="2"/>
        <v>0.69253399582448016</v>
      </c>
      <c r="N29" s="1"/>
    </row>
    <row r="30" spans="2:14" x14ac:dyDescent="0.25">
      <c r="B30" s="1"/>
      <c r="C30" s="1" t="s">
        <v>9</v>
      </c>
      <c r="D30" s="5">
        <f>D28*D29</f>
        <v>1400</v>
      </c>
      <c r="E30" s="5">
        <f t="shared" ref="E30:M30" si="3">E28*E29</f>
        <v>1363.2</v>
      </c>
      <c r="F30" s="5">
        <f t="shared" si="3"/>
        <v>1328.0255999999999</v>
      </c>
      <c r="G30" s="5">
        <f t="shared" si="3"/>
        <v>1294.4130048</v>
      </c>
      <c r="H30" s="5">
        <f t="shared" si="3"/>
        <v>1262.3009808383999</v>
      </c>
      <c r="I30" s="5">
        <f t="shared" si="3"/>
        <v>1231.6307538051071</v>
      </c>
      <c r="J30" s="5">
        <f t="shared" si="3"/>
        <v>1202.345910350748</v>
      </c>
      <c r="K30" s="5">
        <f t="shared" si="3"/>
        <v>1174.3923037281461</v>
      </c>
      <c r="L30" s="5">
        <f t="shared" si="3"/>
        <v>1147.7179632087796</v>
      </c>
      <c r="M30" s="5">
        <f t="shared" si="3"/>
        <v>1122.2730071232256</v>
      </c>
      <c r="N30" s="1"/>
    </row>
    <row r="31" spans="2:14" x14ac:dyDescent="0.25">
      <c r="B31" s="1"/>
      <c r="C31" s="1" t="s">
        <v>10</v>
      </c>
      <c r="D31" s="5">
        <v>1</v>
      </c>
      <c r="E31" s="5">
        <f>0*D31/(1+$D$22)+1</f>
        <v>1</v>
      </c>
      <c r="F31" s="5">
        <f t="shared" ref="F31:M31" si="4">0*E31/(1+$D$22)+1</f>
        <v>1</v>
      </c>
      <c r="G31" s="5">
        <f t="shared" si="4"/>
        <v>1</v>
      </c>
      <c r="H31" s="5">
        <f t="shared" si="4"/>
        <v>1</v>
      </c>
      <c r="I31" s="5">
        <f t="shared" si="4"/>
        <v>1</v>
      </c>
      <c r="J31" s="5">
        <f t="shared" si="4"/>
        <v>1</v>
      </c>
      <c r="K31" s="5">
        <f t="shared" si="4"/>
        <v>1</v>
      </c>
      <c r="L31" s="5">
        <f t="shared" si="4"/>
        <v>1</v>
      </c>
      <c r="M31" s="5">
        <f t="shared" si="4"/>
        <v>1</v>
      </c>
      <c r="N31" s="1"/>
    </row>
    <row r="32" spans="2:14" x14ac:dyDescent="0.25">
      <c r="B32" s="1"/>
      <c r="C32" s="1" t="s">
        <v>11</v>
      </c>
      <c r="D32" s="4">
        <f>SUMPRODUCT(E30:$M$30,E31:$M$31)/D31</f>
        <v>11126.299523854404</v>
      </c>
      <c r="E32" s="4">
        <f>SUMPRODUCT(F30:$M$30,F31:$M$31)/E31</f>
        <v>9763.0995238544056</v>
      </c>
      <c r="F32" s="4">
        <f>SUMPRODUCT(G30:$M$30,G31:$M$31)/F31</f>
        <v>8435.0739238544047</v>
      </c>
      <c r="G32" s="4">
        <f>SUMPRODUCT(H30:$M$30,H31:$M$31)/G31</f>
        <v>7140.6609190544059</v>
      </c>
      <c r="H32" s="4">
        <f>SUMPRODUCT(I30:$M$30,I31:$M$31)/H31</f>
        <v>5878.3599382160064</v>
      </c>
      <c r="I32" s="4">
        <f>SUMPRODUCT(J30:$M$30,J31:$M$31)/I31</f>
        <v>4646.7291844108995</v>
      </c>
      <c r="J32" s="4">
        <f>SUMPRODUCT(K30:$M$30,K31:$M$31)/J31</f>
        <v>3444.3832740601511</v>
      </c>
      <c r="K32" s="4">
        <f>SUMPRODUCT(L30:$M$30,L31:$M$31)/K31</f>
        <v>2269.9909703320054</v>
      </c>
      <c r="L32" s="4">
        <f>SUMPRODUCT(M30:$M$30,M31:$M$31)/L31</f>
        <v>1122.2730071232256</v>
      </c>
      <c r="M32" s="4"/>
      <c r="N32" s="1"/>
    </row>
    <row r="33" spans="2:14" x14ac:dyDescent="0.25">
      <c r="B33" s="1"/>
      <c r="C33" s="1" t="s">
        <v>12</v>
      </c>
      <c r="D33" s="5">
        <f>D30+D32</f>
        <v>12526.299523854404</v>
      </c>
      <c r="E33" s="5">
        <f t="shared" ref="E33:M33" si="5">E30+E32</f>
        <v>11126.299523854406</v>
      </c>
      <c r="F33" s="5">
        <f t="shared" si="5"/>
        <v>9763.0995238544056</v>
      </c>
      <c r="G33" s="5">
        <f t="shared" si="5"/>
        <v>8435.0739238544065</v>
      </c>
      <c r="H33" s="5">
        <f t="shared" si="5"/>
        <v>7140.6609190544059</v>
      </c>
      <c r="I33" s="5">
        <f t="shared" si="5"/>
        <v>5878.3599382160064</v>
      </c>
      <c r="J33" s="5">
        <f t="shared" si="5"/>
        <v>4646.7291844108986</v>
      </c>
      <c r="K33" s="5">
        <f t="shared" si="5"/>
        <v>3444.3832740601515</v>
      </c>
      <c r="L33" s="5">
        <f t="shared" si="5"/>
        <v>2269.9909703320054</v>
      </c>
      <c r="M33" s="5">
        <f t="shared" si="5"/>
        <v>1122.2730071232256</v>
      </c>
      <c r="N33" s="1"/>
    </row>
    <row r="34" spans="2:14" x14ac:dyDescent="0.25">
      <c r="B34" s="1"/>
      <c r="C34" s="1" t="s">
        <v>13</v>
      </c>
      <c r="D34" s="7">
        <f>D30/D33</f>
        <v>0.11176485101078064</v>
      </c>
      <c r="E34" s="7">
        <f t="shared" ref="E34:M34" si="6">E30/E33</f>
        <v>0.12252051969995467</v>
      </c>
      <c r="F34" s="7">
        <f t="shared" si="6"/>
        <v>0.13602499869587567</v>
      </c>
      <c r="G34" s="7">
        <f t="shared" si="6"/>
        <v>0.15345603565362922</v>
      </c>
      <c r="H34" s="7">
        <f t="shared" si="6"/>
        <v>0.17677649102060411</v>
      </c>
      <c r="I34" s="7">
        <f t="shared" si="6"/>
        <v>0.20951945215162998</v>
      </c>
      <c r="J34" s="7">
        <f t="shared" si="6"/>
        <v>0.25875101875625633</v>
      </c>
      <c r="K34" s="7">
        <f t="shared" si="6"/>
        <v>0.34095865944204351</v>
      </c>
      <c r="L34" s="7">
        <f t="shared" si="6"/>
        <v>0.50560463817215806</v>
      </c>
      <c r="M34" s="7">
        <f t="shared" si="6"/>
        <v>1</v>
      </c>
      <c r="N34" s="1"/>
    </row>
    <row r="35" spans="2:14" x14ac:dyDescent="0.25">
      <c r="B35" s="1"/>
      <c r="C35" s="1"/>
      <c r="D35" s="1"/>
      <c r="E35" s="1"/>
      <c r="F35" s="1"/>
      <c r="G35" s="1"/>
      <c r="H35" s="1"/>
      <c r="I35" s="1"/>
      <c r="J35" s="1"/>
      <c r="K35" s="1"/>
      <c r="L35" s="1"/>
      <c r="M35" s="1"/>
      <c r="N35" s="1"/>
    </row>
    <row r="36" spans="2:14" x14ac:dyDescent="0.25">
      <c r="B36" s="1"/>
      <c r="C36" s="1"/>
      <c r="D36" s="1"/>
      <c r="E36" s="1"/>
      <c r="F36" s="1"/>
      <c r="G36" s="1"/>
      <c r="H36" s="1"/>
      <c r="I36" s="1"/>
      <c r="J36" s="1"/>
      <c r="K36" s="1"/>
      <c r="L36" s="1"/>
      <c r="M36" s="1"/>
      <c r="N36" s="1"/>
    </row>
    <row r="37" spans="2:14" x14ac:dyDescent="0.25">
      <c r="B37" s="1"/>
      <c r="C37" s="1"/>
      <c r="D37" s="1"/>
      <c r="E37" s="1"/>
      <c r="F37" s="1"/>
      <c r="G37" s="1"/>
      <c r="H37" s="1"/>
      <c r="I37" s="1"/>
      <c r="J37" s="1"/>
      <c r="K37" s="1"/>
      <c r="L37" s="1"/>
      <c r="M37" s="1"/>
      <c r="N37" s="1"/>
    </row>
    <row r="38" spans="2:14" x14ac:dyDescent="0.25">
      <c r="B38" s="1"/>
      <c r="C38" s="1" t="s">
        <v>4</v>
      </c>
      <c r="D38" s="1">
        <v>1</v>
      </c>
      <c r="E38" s="1">
        <f>1+D38</f>
        <v>2</v>
      </c>
      <c r="F38" s="1">
        <f>1+E38</f>
        <v>3</v>
      </c>
      <c r="G38" s="1">
        <f>1+F38</f>
        <v>4</v>
      </c>
      <c r="H38" s="1">
        <f t="shared" ref="H38:M38" si="7">1+G38</f>
        <v>5</v>
      </c>
      <c r="I38" s="1">
        <f t="shared" si="7"/>
        <v>6</v>
      </c>
      <c r="J38" s="1">
        <f t="shared" si="7"/>
        <v>7</v>
      </c>
      <c r="K38" s="1">
        <f t="shared" si="7"/>
        <v>8</v>
      </c>
      <c r="L38" s="1">
        <f t="shared" si="7"/>
        <v>9</v>
      </c>
      <c r="M38" s="1">
        <f t="shared" si="7"/>
        <v>10</v>
      </c>
      <c r="N38" s="15"/>
    </row>
    <row r="39" spans="2:14" x14ac:dyDescent="0.25">
      <c r="B39" s="1"/>
      <c r="C39" s="1" t="s">
        <v>14</v>
      </c>
      <c r="D39" s="4">
        <v>300</v>
      </c>
      <c r="E39" s="4">
        <f t="shared" ref="E39:M39" si="8">D44</f>
        <v>274.4646610376688</v>
      </c>
      <c r="F39" s="4">
        <f t="shared" si="8"/>
        <v>248.06222137190355</v>
      </c>
      <c r="G39" s="4">
        <f t="shared" si="8"/>
        <v>220.74914477429317</v>
      </c>
      <c r="H39" s="4">
        <f t="shared" si="8"/>
        <v>192.48007182760011</v>
      </c>
      <c r="I39" s="4">
        <f t="shared" si="8"/>
        <v>163.20774374267882</v>
      </c>
      <c r="J39" s="4">
        <f t="shared" si="8"/>
        <v>132.88292308741342</v>
      </c>
      <c r="K39" s="4">
        <f t="shared" si="8"/>
        <v>101.45431130413303</v>
      </c>
      <c r="L39" s="4">
        <f t="shared" si="8"/>
        <v>68.868462887077868</v>
      </c>
      <c r="M39" s="4">
        <f t="shared" si="8"/>
        <v>35.069696086411689</v>
      </c>
      <c r="N39" s="1"/>
    </row>
    <row r="40" spans="2:14" x14ac:dyDescent="0.25">
      <c r="B40" s="1"/>
      <c r="C40" s="1" t="s">
        <v>15</v>
      </c>
      <c r="D40" s="4">
        <f>D39*$D$22</f>
        <v>9</v>
      </c>
      <c r="E40" s="4">
        <f t="shared" ref="E40:M40" si="9">E39*$D$22</f>
        <v>8.2339398311300638</v>
      </c>
      <c r="F40" s="4">
        <f t="shared" si="9"/>
        <v>7.4418666411571062</v>
      </c>
      <c r="G40" s="4">
        <f t="shared" si="9"/>
        <v>6.6224743432287951</v>
      </c>
      <c r="H40" s="4">
        <f t="shared" si="9"/>
        <v>5.7744021548280031</v>
      </c>
      <c r="I40" s="4">
        <f t="shared" si="9"/>
        <v>4.8962323122803646</v>
      </c>
      <c r="J40" s="4">
        <f t="shared" si="9"/>
        <v>3.9864876926224024</v>
      </c>
      <c r="K40" s="4">
        <f t="shared" si="9"/>
        <v>3.0436293391239908</v>
      </c>
      <c r="L40" s="4">
        <f t="shared" si="9"/>
        <v>2.0660538866123361</v>
      </c>
      <c r="M40" s="4">
        <f t="shared" si="9"/>
        <v>1.0520908825923507</v>
      </c>
      <c r="N40" s="1"/>
    </row>
    <row r="41" spans="2:14" x14ac:dyDescent="0.25">
      <c r="B41" s="1"/>
      <c r="C41" s="1" t="s">
        <v>16</v>
      </c>
      <c r="D41" s="8">
        <f>D39+D40</f>
        <v>309</v>
      </c>
      <c r="E41" s="8">
        <f t="shared" ref="E41:M41" si="10">E39+E40</f>
        <v>282.69860086879885</v>
      </c>
      <c r="F41" s="8">
        <f t="shared" si="10"/>
        <v>255.50408801306065</v>
      </c>
      <c r="G41" s="8">
        <f t="shared" si="10"/>
        <v>227.37161911752196</v>
      </c>
      <c r="H41" s="8">
        <f t="shared" si="10"/>
        <v>198.25447398242812</v>
      </c>
      <c r="I41" s="8">
        <f t="shared" si="10"/>
        <v>168.10397605495919</v>
      </c>
      <c r="J41" s="8">
        <f t="shared" si="10"/>
        <v>136.86941078003582</v>
      </c>
      <c r="K41" s="8">
        <f t="shared" si="10"/>
        <v>104.49794064325702</v>
      </c>
      <c r="L41" s="8">
        <f t="shared" si="10"/>
        <v>70.934516773690206</v>
      </c>
      <c r="M41" s="8">
        <f t="shared" si="10"/>
        <v>36.121786969004042</v>
      </c>
      <c r="N41" s="1"/>
    </row>
    <row r="42" spans="2:14" x14ac:dyDescent="0.25">
      <c r="B42" s="1"/>
      <c r="C42" s="1" t="s">
        <v>17</v>
      </c>
      <c r="D42" s="4">
        <f t="shared" ref="D42:M42" si="11">D40</f>
        <v>9</v>
      </c>
      <c r="E42" s="4">
        <f t="shared" si="11"/>
        <v>8.2339398311300638</v>
      </c>
      <c r="F42" s="4">
        <f t="shared" si="11"/>
        <v>7.4418666411571062</v>
      </c>
      <c r="G42" s="4">
        <f t="shared" si="11"/>
        <v>6.6224743432287951</v>
      </c>
      <c r="H42" s="4">
        <f t="shared" si="11"/>
        <v>5.7744021548280031</v>
      </c>
      <c r="I42" s="4">
        <f t="shared" si="11"/>
        <v>4.8962323122803646</v>
      </c>
      <c r="J42" s="4">
        <f t="shared" si="11"/>
        <v>3.9864876926224024</v>
      </c>
      <c r="K42" s="4">
        <f t="shared" si="11"/>
        <v>3.0436293391239908</v>
      </c>
      <c r="L42" s="4">
        <f t="shared" si="11"/>
        <v>2.0660538866123361</v>
      </c>
      <c r="M42" s="4">
        <f t="shared" si="11"/>
        <v>1.0520908825923507</v>
      </c>
      <c r="N42" s="5">
        <f>SUM(D42:M42)</f>
        <v>52.11717708357542</v>
      </c>
    </row>
    <row r="43" spans="2:14" x14ac:dyDescent="0.25">
      <c r="B43" s="1"/>
      <c r="C43" s="1" t="s">
        <v>18</v>
      </c>
      <c r="D43" s="4">
        <f>IF(D41&gt;0,D41*D34,0)</f>
        <v>34.535338962331217</v>
      </c>
      <c r="E43" s="4">
        <f t="shared" ref="E43:M43" si="12">IF(E41&gt;0,E41*E34,0)</f>
        <v>34.636379496895294</v>
      </c>
      <c r="F43" s="4">
        <f t="shared" si="12"/>
        <v>34.754943238767481</v>
      </c>
      <c r="G43" s="4">
        <f t="shared" si="12"/>
        <v>34.891547289921853</v>
      </c>
      <c r="H43" s="4">
        <f t="shared" si="12"/>
        <v>35.046730239749294</v>
      </c>
      <c r="I43" s="4">
        <f t="shared" si="12"/>
        <v>35.221052967545774</v>
      </c>
      <c r="J43" s="4">
        <f t="shared" si="12"/>
        <v>35.415099475902799</v>
      </c>
      <c r="K43" s="4">
        <f t="shared" si="12"/>
        <v>35.629477756179149</v>
      </c>
      <c r="L43" s="4">
        <f t="shared" si="12"/>
        <v>35.864820687278517</v>
      </c>
      <c r="M43" s="4">
        <f t="shared" si="12"/>
        <v>36.121786969004042</v>
      </c>
      <c r="N43" s="5">
        <f>SUM(D43:M43)</f>
        <v>352.11717708357543</v>
      </c>
    </row>
    <row r="44" spans="2:14" x14ac:dyDescent="0.25">
      <c r="B44" s="1"/>
      <c r="C44" s="1" t="s">
        <v>19</v>
      </c>
      <c r="D44" s="4">
        <f>MAX(D39+D40-D43,0)</f>
        <v>274.4646610376688</v>
      </c>
      <c r="E44" s="4">
        <f t="shared" ref="E44:M44" si="13">MAX(E39+E40-E43,0)</f>
        <v>248.06222137190355</v>
      </c>
      <c r="F44" s="4">
        <f t="shared" si="13"/>
        <v>220.74914477429317</v>
      </c>
      <c r="G44" s="4">
        <f t="shared" si="13"/>
        <v>192.48007182760011</v>
      </c>
      <c r="H44" s="4">
        <f t="shared" si="13"/>
        <v>163.20774374267882</v>
      </c>
      <c r="I44" s="4">
        <f t="shared" si="13"/>
        <v>132.88292308741342</v>
      </c>
      <c r="J44" s="4">
        <f t="shared" si="13"/>
        <v>101.45431130413303</v>
      </c>
      <c r="K44" s="4">
        <f t="shared" si="13"/>
        <v>68.868462887077868</v>
      </c>
      <c r="L44" s="4">
        <f t="shared" si="13"/>
        <v>35.069696086411689</v>
      </c>
      <c r="M44" s="4">
        <f t="shared" si="13"/>
        <v>0</v>
      </c>
      <c r="N44" s="5"/>
    </row>
    <row r="45" spans="2:14" x14ac:dyDescent="0.25">
      <c r="B45" s="1"/>
      <c r="C45" s="1" t="s">
        <v>20</v>
      </c>
      <c r="D45" s="5">
        <f>D39-D44</f>
        <v>25.535338962331195</v>
      </c>
      <c r="E45" s="5">
        <f t="shared" ref="E45:M45" si="14">E39-E44</f>
        <v>26.402439665765257</v>
      </c>
      <c r="F45" s="5">
        <f t="shared" si="14"/>
        <v>27.313076597610376</v>
      </c>
      <c r="G45" s="5">
        <f t="shared" si="14"/>
        <v>28.269072946693058</v>
      </c>
      <c r="H45" s="5">
        <f t="shared" si="14"/>
        <v>29.272328084921298</v>
      </c>
      <c r="I45" s="5">
        <f t="shared" si="14"/>
        <v>30.324820655265398</v>
      </c>
      <c r="J45" s="5">
        <f t="shared" si="14"/>
        <v>31.428611783280388</v>
      </c>
      <c r="K45" s="5">
        <f t="shared" si="14"/>
        <v>32.585848417055161</v>
      </c>
      <c r="L45" s="5">
        <f t="shared" si="14"/>
        <v>33.798766800666179</v>
      </c>
      <c r="M45" s="5">
        <f t="shared" si="14"/>
        <v>35.069696086411689</v>
      </c>
      <c r="N45" s="5">
        <f>N43-N42</f>
        <v>300</v>
      </c>
    </row>
    <row r="46" spans="2:14" x14ac:dyDescent="0.25">
      <c r="D46" s="9"/>
    </row>
    <row r="48" spans="2:14" x14ac:dyDescent="0.25">
      <c r="C48" s="10"/>
      <c r="D48" s="10"/>
      <c r="E48" s="10"/>
      <c r="F48" s="10"/>
      <c r="G48" s="10"/>
      <c r="H48" s="10"/>
      <c r="I48" s="10"/>
      <c r="J48" s="10"/>
      <c r="K48" s="10"/>
      <c r="L48" s="10"/>
      <c r="M48" s="10"/>
      <c r="N48" s="10"/>
    </row>
    <row r="49" spans="3:14" x14ac:dyDescent="0.25">
      <c r="C49" s="10"/>
      <c r="D49" s="10"/>
      <c r="E49" s="10"/>
      <c r="F49" s="10"/>
      <c r="G49" s="10"/>
      <c r="H49" s="10"/>
      <c r="I49" s="10"/>
      <c r="J49" s="10"/>
      <c r="K49" s="10"/>
      <c r="L49" s="10"/>
      <c r="M49" s="10"/>
      <c r="N49" s="10"/>
    </row>
    <row r="50" spans="3:14" x14ac:dyDescent="0.25">
      <c r="C50" s="10"/>
      <c r="D50" s="10"/>
      <c r="E50" s="10"/>
      <c r="F50" s="10"/>
      <c r="G50" s="10"/>
      <c r="H50" s="10"/>
      <c r="I50" s="10"/>
      <c r="J50" s="10"/>
      <c r="K50" s="10"/>
      <c r="L50" s="10"/>
      <c r="M50" s="10"/>
      <c r="N50" s="10"/>
    </row>
    <row r="51" spans="3:14" x14ac:dyDescent="0.25">
      <c r="C51" s="10"/>
      <c r="D51" s="10"/>
      <c r="E51" s="10"/>
      <c r="F51" s="10"/>
      <c r="G51" s="10"/>
      <c r="H51" s="10"/>
      <c r="I51" s="10"/>
      <c r="J51" s="10"/>
      <c r="K51" s="10"/>
      <c r="L51" s="10"/>
      <c r="M51" s="10"/>
      <c r="N51" s="10"/>
    </row>
    <row r="52" spans="3:14" x14ac:dyDescent="0.25">
      <c r="C52" s="10"/>
      <c r="D52" s="10"/>
      <c r="E52" s="10"/>
      <c r="F52" s="10"/>
      <c r="G52" s="10"/>
      <c r="H52" s="10"/>
      <c r="I52" s="10"/>
      <c r="J52" s="10"/>
      <c r="K52" s="10"/>
      <c r="L52" s="10"/>
      <c r="M52" s="10"/>
      <c r="N52" s="10"/>
    </row>
  </sheetData>
  <mergeCells count="12">
    <mergeCell ref="C11:F11"/>
    <mergeCell ref="C12:F12"/>
    <mergeCell ref="C18:L18"/>
    <mergeCell ref="C3:L3"/>
    <mergeCell ref="G8:L8"/>
    <mergeCell ref="G9:L9"/>
    <mergeCell ref="G10:L10"/>
    <mergeCell ref="G11:L11"/>
    <mergeCell ref="G12:L12"/>
    <mergeCell ref="C8:F8"/>
    <mergeCell ref="C9:F9"/>
    <mergeCell ref="C10:F10"/>
  </mergeCells>
  <pageMargins left="0.70866141732283472" right="0.70866141732283472" top="0.74803149606299213" bottom="0.74803149606299213" header="0.31496062992125984" footer="0.31496062992125984"/>
  <pageSetup scale="79" orientation="landscape" r:id="rId1"/>
  <headerFooter>
    <oddFooter>&amp;C&amp;1#&amp;"Calibri"&amp;10&amp;K000000CONFIDENTIAL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GC-2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 Zionce</cp:lastModifiedBy>
  <cp:lastPrinted>2023-01-08T16:51:50Z</cp:lastPrinted>
  <dcterms:created xsi:type="dcterms:W3CDTF">2023-01-08T16:42:38Z</dcterms:created>
  <dcterms:modified xsi:type="dcterms:W3CDTF">2023-01-31T19:17:31Z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9aa860-6a65-4942-a19a-0478291725e1_Enabled">
    <vt:lpwstr>true</vt:lpwstr>
  </property>
  <property fmtid="{D5CDD505-2E9C-101B-9397-08002B2CF9AE}" pid="3" name="MSIP_Label_3c9aa860-6a65-4942-a19a-0478291725e1_SetDate">
    <vt:lpwstr>2023-01-18T18:38:58Z</vt:lpwstr>
  </property>
  <property fmtid="{D5CDD505-2E9C-101B-9397-08002B2CF9AE}" pid="4" name="MSIP_Label_3c9aa860-6a65-4942-a19a-0478291725e1_Method">
    <vt:lpwstr>Privileged</vt:lpwstr>
  </property>
  <property fmtid="{D5CDD505-2E9C-101B-9397-08002B2CF9AE}" pid="5" name="MSIP_Label_3c9aa860-6a65-4942-a19a-0478291725e1_Name">
    <vt:lpwstr>CONFIDENTIAL</vt:lpwstr>
  </property>
  <property fmtid="{D5CDD505-2E9C-101B-9397-08002B2CF9AE}" pid="6" name="MSIP_Label_3c9aa860-6a65-4942-a19a-0478291725e1_SiteId">
    <vt:lpwstr>5d3e2773-e07f-4432-a630-1a0f68a28a05</vt:lpwstr>
  </property>
  <property fmtid="{D5CDD505-2E9C-101B-9397-08002B2CF9AE}" pid="7" name="MSIP_Label_3c9aa860-6a65-4942-a19a-0478291725e1_ActionId">
    <vt:lpwstr>9c987111-93a9-4361-a477-d3044b087ab9</vt:lpwstr>
  </property>
  <property fmtid="{D5CDD505-2E9C-101B-9397-08002B2CF9AE}" pid="8" name="MSIP_Label_3c9aa860-6a65-4942-a19a-0478291725e1_ContentBits">
    <vt:lpwstr>2</vt:lpwstr>
  </property>
</Properties>
</file>